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linas\Documents\"/>
    </mc:Choice>
  </mc:AlternateContent>
  <xr:revisionPtr revIDLastSave="0" documentId="13_ncr:1_{90F9E794-63B2-4BA1-97DF-21BC72C1F9CD}" xr6:coauthVersionLast="36" xr6:coauthVersionMax="36" xr10:uidLastSave="{00000000-0000-0000-0000-000000000000}"/>
  <bookViews>
    <workbookView xWindow="0" yWindow="0" windowWidth="28800" windowHeight="12225" xr2:uid="{509F011D-F443-4803-9B0C-DE586F9DFE7F}"/>
  </bookViews>
  <sheets>
    <sheet name="Calculator" sheetId="1" r:id="rId1"/>
    <sheet name="Calculatio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C3" i="2" l="1"/>
  <c r="C5" i="2" s="1"/>
  <c r="C4" i="2" l="1"/>
  <c r="E6" i="1"/>
  <c r="E23" i="1" l="1"/>
  <c r="E25" i="1"/>
  <c r="E24" i="1"/>
  <c r="E19" i="1"/>
</calcChain>
</file>

<file path=xl/sharedStrings.xml><?xml version="1.0" encoding="utf-8"?>
<sst xmlns="http://schemas.openxmlformats.org/spreadsheetml/2006/main" count="20" uniqueCount="20">
  <si>
    <t>MORTGAGE CALCULATOR</t>
  </si>
  <si>
    <t>Home Value</t>
  </si>
  <si>
    <t>Loan Amount</t>
  </si>
  <si>
    <t>Interest Rate</t>
  </si>
  <si>
    <t>Start Date</t>
  </si>
  <si>
    <t>Total Monthly Payment</t>
  </si>
  <si>
    <t>Pay off date</t>
  </si>
  <si>
    <t>(x/12)*(1+.(x/12))^360</t>
  </si>
  <si>
    <t>(1+(x/12))^360-1</t>
  </si>
  <si>
    <t>x = interest/12</t>
  </si>
  <si>
    <t>Total Paid towards the lender</t>
  </si>
  <si>
    <t>Mortgage Payment</t>
  </si>
  <si>
    <r>
      <t xml:space="preserve">Down Payment </t>
    </r>
    <r>
      <rPr>
        <i/>
        <sz val="11"/>
        <color theme="1"/>
        <rFont val="Lucida Fax"/>
        <family val="1"/>
      </rPr>
      <t>(Dollar Value)</t>
    </r>
  </si>
  <si>
    <r>
      <t xml:space="preserve">Loan Terms </t>
    </r>
    <r>
      <rPr>
        <i/>
        <sz val="11"/>
        <color theme="1"/>
        <rFont val="Lucida Fax"/>
        <family val="1"/>
      </rPr>
      <t>(In years)</t>
    </r>
  </si>
  <si>
    <r>
      <t xml:space="preserve">Property Taxes </t>
    </r>
    <r>
      <rPr>
        <i/>
        <sz val="11"/>
        <color theme="1"/>
        <rFont val="Lucida Fax"/>
        <family val="1"/>
      </rPr>
      <t>(Per Year)</t>
    </r>
  </si>
  <si>
    <r>
      <t xml:space="preserve">PMI or MIP </t>
    </r>
    <r>
      <rPr>
        <i/>
        <sz val="11"/>
        <color theme="1"/>
        <rFont val="Lucida Fax"/>
        <family val="1"/>
      </rPr>
      <t>(If applicable)</t>
    </r>
  </si>
  <si>
    <r>
      <t xml:space="preserve">Home Insurance </t>
    </r>
    <r>
      <rPr>
        <i/>
        <sz val="11"/>
        <color theme="1"/>
        <rFont val="Lucida Fax"/>
        <family val="1"/>
      </rPr>
      <t>(Per Year)</t>
    </r>
  </si>
  <si>
    <r>
      <t xml:space="preserve">HOA </t>
    </r>
    <r>
      <rPr>
        <i/>
        <sz val="11"/>
        <color theme="1"/>
        <rFont val="Lucida Fax"/>
        <family val="1"/>
      </rPr>
      <t>(monthly rate)</t>
    </r>
  </si>
  <si>
    <r>
      <t xml:space="preserve">Total Interest Paid </t>
    </r>
    <r>
      <rPr>
        <i/>
        <sz val="11"/>
        <color theme="1"/>
        <rFont val="Lucida Fax"/>
        <family val="1"/>
      </rPr>
      <t>(Life of the Loan)</t>
    </r>
  </si>
  <si>
    <t>The cells higlighted in yellow is where you will input your information (top section). The bottom section will be the calculations made by the information given.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</si>
</sst>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color theme="1"/>
      <name val="Lucida Fax"/>
      <family val="1"/>
    </font>
    <font>
      <sz val="11"/>
      <color theme="1"/>
      <name val="Lucida Fax"/>
      <family val="1"/>
    </font>
    <font>
      <b/>
      <sz val="11"/>
      <color theme="1"/>
      <name val="Lucida Fax"/>
      <family val="1"/>
    </font>
    <font>
      <i/>
      <sz val="11"/>
      <color theme="1"/>
      <name val="Lucida Fax"/>
      <family val="1"/>
    </font>
    <font>
      <sz val="11"/>
      <color theme="1" tint="0.2499465926084170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164" fontId="9" fillId="3" borderId="0" applyFont="0" applyFill="0" applyBorder="0" applyAlignment="0" applyProtection="0"/>
    <xf numFmtId="1" fontId="9" fillId="2" borderId="0" applyFont="0" applyFill="0" applyBorder="0" applyAlignment="0"/>
    <xf numFmtId="14" fontId="9" fillId="0" borderId="0" applyFont="0" applyFill="0" applyBorder="0" applyAlignment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164" fontId="6" fillId="5" borderId="7" xfId="5" applyFont="1" applyFill="1" applyBorder="1" applyProtection="1">
      <protection locked="0"/>
    </xf>
    <xf numFmtId="164" fontId="6" fillId="5" borderId="6" xfId="1" applyNumberFormat="1" applyFont="1" applyFill="1" applyBorder="1" applyAlignment="1" applyProtection="1">
      <alignment horizontal="right"/>
      <protection locked="0"/>
    </xf>
    <xf numFmtId="10" fontId="6" fillId="5" borderId="3" xfId="6" applyNumberFormat="1" applyFont="1" applyFill="1" applyBorder="1" applyProtection="1">
      <protection locked="0"/>
    </xf>
    <xf numFmtId="1" fontId="6" fillId="5" borderId="3" xfId="7" applyNumberFormat="1" applyFont="1" applyFill="1" applyBorder="1" applyProtection="1">
      <protection locked="0"/>
    </xf>
    <xf numFmtId="14" fontId="6" fillId="5" borderId="3" xfId="7" applyFont="1" applyFill="1" applyBorder="1" applyProtection="1">
      <protection locked="0"/>
    </xf>
    <xf numFmtId="164" fontId="6" fillId="5" borderId="3" xfId="7" applyNumberFormat="1" applyFont="1" applyFill="1" applyBorder="1" applyProtection="1">
      <protection locked="0"/>
    </xf>
    <xf numFmtId="164" fontId="6" fillId="5" borderId="4" xfId="7" applyNumberFormat="1" applyFont="1" applyFill="1" applyBorder="1" applyProtection="1">
      <protection locked="0"/>
    </xf>
    <xf numFmtId="0" fontId="7" fillId="6" borderId="0" xfId="3" applyFont="1" applyFill="1" applyBorder="1" applyAlignment="1">
      <alignment vertical="center"/>
    </xf>
    <xf numFmtId="14" fontId="6" fillId="6" borderId="0" xfId="7" applyFont="1" applyFill="1" applyBorder="1" applyProtection="1">
      <protection locked="0"/>
    </xf>
    <xf numFmtId="0" fontId="6" fillId="6" borderId="0" xfId="0" applyFont="1" applyFill="1" applyBorder="1"/>
    <xf numFmtId="164" fontId="6" fillId="6" borderId="8" xfId="5" applyFont="1" applyFill="1" applyBorder="1" applyProtection="1"/>
    <xf numFmtId="14" fontId="6" fillId="6" borderId="8" xfId="6" applyNumberFormat="1" applyFont="1" applyFill="1" applyBorder="1" applyProtection="1"/>
    <xf numFmtId="2" fontId="6" fillId="6" borderId="8" xfId="6" applyNumberFormat="1" applyFont="1" applyFill="1" applyBorder="1" applyProtection="1">
      <protection locked="0"/>
    </xf>
    <xf numFmtId="2" fontId="6" fillId="6" borderId="8" xfId="7" applyNumberFormat="1" applyFont="1" applyFill="1" applyBorder="1" applyProtection="1">
      <protection locked="0"/>
    </xf>
    <xf numFmtId="164" fontId="6" fillId="6" borderId="8" xfId="8" applyNumberFormat="1" applyFont="1" applyFill="1" applyBorder="1" applyProtection="1"/>
    <xf numFmtId="164" fontId="6" fillId="6" borderId="8" xfId="7" applyNumberFormat="1" applyFont="1" applyFill="1" applyBorder="1" applyProtection="1"/>
    <xf numFmtId="2" fontId="6" fillId="6" borderId="5" xfId="7" applyNumberFormat="1" applyFont="1" applyFill="1" applyBorder="1" applyProtection="1">
      <protection locked="0"/>
    </xf>
    <xf numFmtId="2" fontId="6" fillId="6" borderId="0" xfId="7" applyNumberFormat="1" applyFont="1" applyFill="1" applyBorder="1" applyProtection="1">
      <protection locked="0"/>
    </xf>
    <xf numFmtId="0" fontId="6" fillId="6" borderId="10" xfId="0" applyFont="1" applyFill="1" applyBorder="1"/>
    <xf numFmtId="0" fontId="6" fillId="6" borderId="11" xfId="0" applyFont="1" applyFill="1" applyBorder="1"/>
    <xf numFmtId="0" fontId="6" fillId="6" borderId="12" xfId="0" applyFont="1" applyFill="1" applyBorder="1"/>
    <xf numFmtId="0" fontId="6" fillId="6" borderId="13" xfId="0" applyFont="1" applyFill="1" applyBorder="1"/>
    <xf numFmtId="0" fontId="6" fillId="6" borderId="14" xfId="0" applyFont="1" applyFill="1" applyBorder="1"/>
    <xf numFmtId="164" fontId="6" fillId="6" borderId="0" xfId="6" applyNumberFormat="1" applyFont="1" applyFill="1" applyBorder="1" applyProtection="1"/>
    <xf numFmtId="164" fontId="6" fillId="6" borderId="0" xfId="5" applyFont="1" applyFill="1" applyBorder="1" applyProtection="1">
      <protection locked="0"/>
    </xf>
    <xf numFmtId="0" fontId="6" fillId="6" borderId="15" xfId="0" applyFont="1" applyFill="1" applyBorder="1"/>
    <xf numFmtId="0" fontId="6" fillId="6" borderId="9" xfId="0" applyFont="1" applyFill="1" applyBorder="1"/>
    <xf numFmtId="0" fontId="6" fillId="6" borderId="16" xfId="0" applyFont="1" applyFill="1" applyBorder="1"/>
    <xf numFmtId="0" fontId="6" fillId="4" borderId="10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horizontal="center" wrapText="1"/>
    </xf>
    <xf numFmtId="0" fontId="6" fillId="6" borderId="0" xfId="4" applyFont="1" applyFill="1" applyBorder="1" applyAlignment="1">
      <alignment vertical="center"/>
    </xf>
    <xf numFmtId="0" fontId="6" fillId="6" borderId="5" xfId="4" applyFont="1" applyFill="1" applyBorder="1" applyAlignment="1">
      <alignment vertical="center"/>
    </xf>
    <xf numFmtId="0" fontId="5" fillId="6" borderId="17" xfId="2" applyFont="1" applyFill="1" applyBorder="1" applyAlignment="1">
      <alignment horizontal="center" vertical="center"/>
    </xf>
  </cellXfs>
  <cellStyles count="9">
    <cellStyle name="Amount" xfId="5" xr:uid="{0E7C856C-F166-472F-952A-534CD5E79530}"/>
    <cellStyle name="Currency" xfId="8" builtinId="4"/>
    <cellStyle name="Date" xfId="7" xr:uid="{AF28BB08-EFF3-4F6A-B04B-BDDCE5879001}"/>
    <cellStyle name="Explanatory Text" xfId="4" builtinId="53"/>
    <cellStyle name="Heading 1" xfId="2" builtinId="16"/>
    <cellStyle name="Heading 2" xfId="3" builtinId="17"/>
    <cellStyle name="Normal" xfId="0" builtinId="0"/>
    <cellStyle name="Number" xfId="6" xr:uid="{96C66A09-C49E-4AB6-BAFB-80354622EDDE}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295F-4EEC-4B46-824F-25973BC914F0}">
  <dimension ref="A1:J35"/>
  <sheetViews>
    <sheetView tabSelected="1" workbookViewId="0"/>
  </sheetViews>
  <sheetFormatPr defaultRowHeight="14.25" x14ac:dyDescent="0.2"/>
  <cols>
    <col min="1" max="1" width="8" style="1" customWidth="1"/>
    <col min="2" max="2" width="4" style="1" customWidth="1"/>
    <col min="3" max="3" width="9.140625" style="1"/>
    <col min="4" max="4" width="33.42578125" style="1" customWidth="1"/>
    <col min="5" max="5" width="15" style="1" customWidth="1"/>
    <col min="6" max="16384" width="9.140625" style="1"/>
  </cols>
  <sheetData>
    <row r="1" spans="1:10" ht="15" thickBot="1" x14ac:dyDescent="0.25">
      <c r="A1" s="20"/>
      <c r="B1" s="21"/>
      <c r="C1" s="21"/>
      <c r="D1" s="21"/>
      <c r="E1" s="21"/>
      <c r="F1" s="21"/>
      <c r="G1" s="21"/>
      <c r="H1" s="21"/>
      <c r="I1" s="21"/>
      <c r="J1" s="22"/>
    </row>
    <row r="2" spans="1:10" ht="21" thickBot="1" x14ac:dyDescent="0.25">
      <c r="A2" s="23"/>
      <c r="B2" s="20"/>
      <c r="C2" s="41" t="s">
        <v>0</v>
      </c>
      <c r="D2" s="41"/>
      <c r="E2" s="41"/>
      <c r="F2" s="21"/>
      <c r="G2" s="21"/>
      <c r="H2" s="21"/>
      <c r="I2" s="22"/>
      <c r="J2" s="24"/>
    </row>
    <row r="3" spans="1:10" x14ac:dyDescent="0.2">
      <c r="A3" s="23"/>
      <c r="B3" s="23"/>
      <c r="C3" s="9"/>
      <c r="D3" s="9"/>
      <c r="E3" s="9"/>
      <c r="F3" s="11"/>
      <c r="G3" s="11"/>
      <c r="H3" s="11"/>
      <c r="I3" s="24"/>
      <c r="J3" s="24"/>
    </row>
    <row r="4" spans="1:10" x14ac:dyDescent="0.2">
      <c r="A4" s="23"/>
      <c r="B4" s="23"/>
      <c r="C4" s="40" t="s">
        <v>1</v>
      </c>
      <c r="D4" s="40"/>
      <c r="E4" s="2">
        <v>100000</v>
      </c>
      <c r="F4" s="11"/>
      <c r="G4" s="11"/>
      <c r="H4" s="11"/>
      <c r="I4" s="24"/>
      <c r="J4" s="24"/>
    </row>
    <row r="5" spans="1:10" x14ac:dyDescent="0.2">
      <c r="A5" s="23"/>
      <c r="B5" s="23"/>
      <c r="C5" s="39" t="s">
        <v>12</v>
      </c>
      <c r="D5" s="39"/>
      <c r="E5" s="3">
        <v>10000</v>
      </c>
      <c r="F5" s="11"/>
      <c r="G5" s="11"/>
      <c r="H5" s="11"/>
      <c r="I5" s="24"/>
      <c r="J5" s="24"/>
    </row>
    <row r="6" spans="1:10" x14ac:dyDescent="0.2">
      <c r="A6" s="23"/>
      <c r="B6" s="23"/>
      <c r="C6" s="39" t="s">
        <v>2</v>
      </c>
      <c r="D6" s="39"/>
      <c r="E6" s="25">
        <f>E4-E5</f>
        <v>90000</v>
      </c>
      <c r="F6" s="11"/>
      <c r="G6" s="11"/>
      <c r="H6" s="11"/>
      <c r="I6" s="24"/>
      <c r="J6" s="24"/>
    </row>
    <row r="7" spans="1:10" x14ac:dyDescent="0.2">
      <c r="A7" s="23"/>
      <c r="B7" s="23"/>
      <c r="C7" s="39" t="s">
        <v>3</v>
      </c>
      <c r="D7" s="39"/>
      <c r="E7" s="4">
        <v>6.7500000000000004E-2</v>
      </c>
      <c r="F7" s="11"/>
      <c r="G7" s="11"/>
      <c r="H7" s="11"/>
      <c r="I7" s="24"/>
      <c r="J7" s="24"/>
    </row>
    <row r="8" spans="1:10" x14ac:dyDescent="0.2">
      <c r="A8" s="23"/>
      <c r="B8" s="23"/>
      <c r="C8" s="39" t="s">
        <v>13</v>
      </c>
      <c r="D8" s="39"/>
      <c r="E8" s="5">
        <v>30</v>
      </c>
      <c r="F8" s="11"/>
      <c r="G8" s="11"/>
      <c r="H8" s="11"/>
      <c r="I8" s="24"/>
      <c r="J8" s="24"/>
    </row>
    <row r="9" spans="1:10" x14ac:dyDescent="0.2">
      <c r="A9" s="23"/>
      <c r="B9" s="23"/>
      <c r="C9" s="39" t="s">
        <v>4</v>
      </c>
      <c r="D9" s="39"/>
      <c r="E9" s="6">
        <v>44896</v>
      </c>
      <c r="F9" s="11"/>
      <c r="G9" s="11"/>
      <c r="H9" s="11"/>
      <c r="I9" s="24"/>
      <c r="J9" s="24"/>
    </row>
    <row r="10" spans="1:10" x14ac:dyDescent="0.2">
      <c r="A10" s="23"/>
      <c r="B10" s="23"/>
      <c r="C10" s="39" t="s">
        <v>14</v>
      </c>
      <c r="D10" s="39"/>
      <c r="E10" s="7">
        <v>3100</v>
      </c>
      <c r="F10" s="11"/>
      <c r="G10" s="11"/>
      <c r="H10" s="11"/>
      <c r="I10" s="24"/>
      <c r="J10" s="24"/>
    </row>
    <row r="11" spans="1:10" x14ac:dyDescent="0.2">
      <c r="A11" s="23"/>
      <c r="B11" s="23"/>
      <c r="C11" s="39" t="s">
        <v>15</v>
      </c>
      <c r="D11" s="39"/>
      <c r="E11" s="7">
        <v>75</v>
      </c>
      <c r="F11" s="11"/>
      <c r="G11" s="11"/>
      <c r="H11" s="11"/>
      <c r="I11" s="24"/>
      <c r="J11" s="24"/>
    </row>
    <row r="12" spans="1:10" x14ac:dyDescent="0.2">
      <c r="A12" s="23"/>
      <c r="B12" s="23"/>
      <c r="C12" s="39" t="s">
        <v>16</v>
      </c>
      <c r="D12" s="39"/>
      <c r="E12" s="7">
        <v>1700</v>
      </c>
      <c r="F12" s="11"/>
      <c r="G12" s="11"/>
      <c r="H12" s="11"/>
      <c r="I12" s="24"/>
      <c r="J12" s="24"/>
    </row>
    <row r="13" spans="1:10" x14ac:dyDescent="0.2">
      <c r="A13" s="23"/>
      <c r="B13" s="23"/>
      <c r="C13" s="39" t="s">
        <v>17</v>
      </c>
      <c r="D13" s="39"/>
      <c r="E13" s="8">
        <v>0</v>
      </c>
      <c r="F13" s="11"/>
      <c r="G13" s="11"/>
      <c r="H13" s="11"/>
      <c r="I13" s="24"/>
      <c r="J13" s="24"/>
    </row>
    <row r="14" spans="1:10" x14ac:dyDescent="0.2">
      <c r="A14" s="23"/>
      <c r="B14" s="23"/>
      <c r="C14" s="39"/>
      <c r="D14" s="39"/>
      <c r="E14" s="10"/>
      <c r="F14" s="11"/>
      <c r="G14" s="11"/>
      <c r="H14" s="11"/>
      <c r="I14" s="24"/>
      <c r="J14" s="24"/>
    </row>
    <row r="15" spans="1:10" x14ac:dyDescent="0.2">
      <c r="A15" s="23"/>
      <c r="B15" s="23"/>
      <c r="C15" s="11"/>
      <c r="D15" s="11"/>
      <c r="E15" s="11"/>
      <c r="F15" s="11"/>
      <c r="G15" s="11"/>
      <c r="H15" s="11"/>
      <c r="I15" s="24"/>
      <c r="J15" s="24"/>
    </row>
    <row r="16" spans="1:10" x14ac:dyDescent="0.2">
      <c r="A16" s="23"/>
      <c r="B16" s="23"/>
      <c r="C16" s="11"/>
      <c r="D16" s="11"/>
      <c r="E16" s="11"/>
      <c r="F16" s="11"/>
      <c r="G16" s="11"/>
      <c r="H16" s="11"/>
      <c r="I16" s="24"/>
      <c r="J16" s="24"/>
    </row>
    <row r="17" spans="1:10" x14ac:dyDescent="0.2">
      <c r="A17" s="23"/>
      <c r="B17" s="23"/>
      <c r="C17" s="11"/>
      <c r="D17" s="11"/>
      <c r="E17" s="11"/>
      <c r="F17" s="11"/>
      <c r="G17" s="11"/>
      <c r="H17" s="11"/>
      <c r="I17" s="24"/>
      <c r="J17" s="24"/>
    </row>
    <row r="18" spans="1:10" x14ac:dyDescent="0.2">
      <c r="A18" s="23"/>
      <c r="B18" s="23"/>
      <c r="C18" s="11"/>
      <c r="D18" s="11"/>
      <c r="E18" s="11"/>
      <c r="F18" s="11"/>
      <c r="G18" s="11"/>
      <c r="H18" s="11"/>
      <c r="I18" s="24"/>
      <c r="J18" s="24"/>
    </row>
    <row r="19" spans="1:10" x14ac:dyDescent="0.2">
      <c r="A19" s="23"/>
      <c r="B19" s="23"/>
      <c r="C19" s="40" t="s">
        <v>5</v>
      </c>
      <c r="D19" s="40"/>
      <c r="E19" s="12">
        <f>E6*(Calculations!C4/Calculations!C5)+(E10/12)+(E11)+(E12/12)+E13</f>
        <v>1058.7382869113926</v>
      </c>
      <c r="F19" s="11"/>
      <c r="G19" s="11"/>
      <c r="H19" s="11"/>
      <c r="I19" s="24"/>
      <c r="J19" s="24"/>
    </row>
    <row r="20" spans="1:10" x14ac:dyDescent="0.2">
      <c r="A20" s="23"/>
      <c r="B20" s="23"/>
      <c r="C20" s="39" t="s">
        <v>6</v>
      </c>
      <c r="D20" s="39"/>
      <c r="E20" s="13">
        <f>EDATE(E9,E8*12)</f>
        <v>55854</v>
      </c>
      <c r="F20" s="11"/>
      <c r="G20" s="11"/>
      <c r="H20" s="11"/>
      <c r="I20" s="24"/>
      <c r="J20" s="24"/>
    </row>
    <row r="21" spans="1:10" x14ac:dyDescent="0.2">
      <c r="A21" s="23"/>
      <c r="B21" s="23"/>
      <c r="C21" s="39"/>
      <c r="D21" s="39"/>
      <c r="E21" s="14"/>
      <c r="F21" s="11"/>
      <c r="G21" s="11"/>
      <c r="H21" s="11"/>
      <c r="I21" s="24"/>
      <c r="J21" s="24"/>
    </row>
    <row r="22" spans="1:10" x14ac:dyDescent="0.2">
      <c r="A22" s="23"/>
      <c r="B22" s="23"/>
      <c r="C22" s="39"/>
      <c r="D22" s="39"/>
      <c r="E22" s="15"/>
      <c r="F22" s="11"/>
      <c r="G22" s="11"/>
      <c r="H22" s="11"/>
      <c r="I22" s="24"/>
      <c r="J22" s="24"/>
    </row>
    <row r="23" spans="1:10" x14ac:dyDescent="0.2">
      <c r="A23" s="23"/>
      <c r="B23" s="23"/>
      <c r="C23" s="39" t="s">
        <v>11</v>
      </c>
      <c r="D23" s="39"/>
      <c r="E23" s="16">
        <f>E6*(Calculations!C4/Calculations!C5)</f>
        <v>583.73828691139261</v>
      </c>
      <c r="F23" s="11"/>
      <c r="G23" s="11"/>
      <c r="H23" s="11"/>
      <c r="I23" s="24"/>
      <c r="J23" s="24"/>
    </row>
    <row r="24" spans="1:10" x14ac:dyDescent="0.2">
      <c r="A24" s="23"/>
      <c r="B24" s="23"/>
      <c r="C24" s="39" t="s">
        <v>10</v>
      </c>
      <c r="D24" s="39"/>
      <c r="E24" s="17">
        <f>(E6*(Calculations!C4/Calculations!C5)*(E8*12))</f>
        <v>210145.78328810135</v>
      </c>
      <c r="F24" s="11"/>
      <c r="G24" s="11"/>
      <c r="H24" s="11"/>
      <c r="I24" s="24"/>
      <c r="J24" s="24"/>
    </row>
    <row r="25" spans="1:10" x14ac:dyDescent="0.2">
      <c r="A25" s="23"/>
      <c r="B25" s="23"/>
      <c r="C25" s="39" t="s">
        <v>18</v>
      </c>
      <c r="D25" s="39"/>
      <c r="E25" s="17">
        <f>(E6*(Calculations!C4/Calculations!C5)*(E8*12))-E6</f>
        <v>120145.78328810135</v>
      </c>
      <c r="F25" s="11"/>
      <c r="G25" s="11"/>
      <c r="H25" s="11"/>
      <c r="I25" s="24"/>
      <c r="J25" s="24"/>
    </row>
    <row r="26" spans="1:10" x14ac:dyDescent="0.2">
      <c r="A26" s="23"/>
      <c r="B26" s="23"/>
      <c r="C26" s="39"/>
      <c r="D26" s="39"/>
      <c r="E26" s="18"/>
      <c r="F26" s="11"/>
      <c r="G26" s="11"/>
      <c r="H26" s="11"/>
      <c r="I26" s="24"/>
      <c r="J26" s="24"/>
    </row>
    <row r="27" spans="1:10" x14ac:dyDescent="0.2">
      <c r="A27" s="23"/>
      <c r="B27" s="23"/>
      <c r="C27" s="39"/>
      <c r="D27" s="39"/>
      <c r="E27" s="19"/>
      <c r="F27" s="11"/>
      <c r="G27" s="11"/>
      <c r="H27" s="11"/>
      <c r="I27" s="24"/>
      <c r="J27" s="24"/>
    </row>
    <row r="28" spans="1:10" x14ac:dyDescent="0.2">
      <c r="A28" s="23"/>
      <c r="B28" s="23"/>
      <c r="C28" s="11"/>
      <c r="D28" s="11"/>
      <c r="E28" s="11"/>
      <c r="F28" s="11"/>
      <c r="G28" s="11"/>
      <c r="H28" s="11"/>
      <c r="I28" s="24"/>
      <c r="J28" s="24"/>
    </row>
    <row r="29" spans="1:10" x14ac:dyDescent="0.2">
      <c r="A29" s="23"/>
      <c r="B29" s="23"/>
      <c r="C29" s="11"/>
      <c r="D29" s="11"/>
      <c r="E29" s="11"/>
      <c r="F29" s="11"/>
      <c r="G29" s="11"/>
      <c r="H29" s="11"/>
      <c r="I29" s="24"/>
      <c r="J29" s="24"/>
    </row>
    <row r="30" spans="1:10" ht="15" thickBot="1" x14ac:dyDescent="0.25">
      <c r="A30" s="23"/>
      <c r="B30" s="23"/>
      <c r="C30" s="11"/>
      <c r="D30" s="11"/>
      <c r="E30" s="26"/>
      <c r="F30" s="11"/>
      <c r="G30" s="11"/>
      <c r="H30" s="11"/>
      <c r="I30" s="24"/>
      <c r="J30" s="24"/>
    </row>
    <row r="31" spans="1:10" x14ac:dyDescent="0.2">
      <c r="A31" s="23"/>
      <c r="B31" s="23"/>
      <c r="C31" s="30" t="s">
        <v>19</v>
      </c>
      <c r="D31" s="31"/>
      <c r="E31" s="31"/>
      <c r="F31" s="31"/>
      <c r="G31" s="32"/>
      <c r="H31" s="11"/>
      <c r="I31" s="24"/>
      <c r="J31" s="24"/>
    </row>
    <row r="32" spans="1:10" x14ac:dyDescent="0.2">
      <c r="A32" s="23"/>
      <c r="B32" s="23"/>
      <c r="C32" s="33"/>
      <c r="D32" s="34"/>
      <c r="E32" s="34"/>
      <c r="F32" s="34"/>
      <c r="G32" s="35"/>
      <c r="H32" s="11"/>
      <c r="I32" s="24"/>
      <c r="J32" s="24"/>
    </row>
    <row r="33" spans="1:10" ht="15" thickBot="1" x14ac:dyDescent="0.25">
      <c r="A33" s="23"/>
      <c r="B33" s="23"/>
      <c r="C33" s="36"/>
      <c r="D33" s="37"/>
      <c r="E33" s="37"/>
      <c r="F33" s="37"/>
      <c r="G33" s="38"/>
      <c r="H33" s="11"/>
      <c r="I33" s="24"/>
      <c r="J33" s="24"/>
    </row>
    <row r="34" spans="1:10" ht="15" thickBot="1" x14ac:dyDescent="0.25">
      <c r="A34" s="23"/>
      <c r="B34" s="27"/>
      <c r="C34" s="28"/>
      <c r="D34" s="28"/>
      <c r="E34" s="28"/>
      <c r="F34" s="28"/>
      <c r="G34" s="28"/>
      <c r="H34" s="28"/>
      <c r="I34" s="29"/>
      <c r="J34" s="24"/>
    </row>
    <row r="35" spans="1:10" ht="15" thickBot="1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9"/>
    </row>
  </sheetData>
  <sheetProtection sheet="1" objects="1" scenarios="1"/>
  <mergeCells count="22">
    <mergeCell ref="C2:E2"/>
    <mergeCell ref="C14:D14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9:D19"/>
    <mergeCell ref="C21:D21"/>
    <mergeCell ref="C20:D20"/>
    <mergeCell ref="C23:D23"/>
    <mergeCell ref="C22:D22"/>
    <mergeCell ref="C31:G33"/>
    <mergeCell ref="C24:D24"/>
    <mergeCell ref="C25:D25"/>
    <mergeCell ref="C26:D26"/>
    <mergeCell ref="C27:D2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EC2A-9B55-41A7-8DF4-F8E62DA2CCCF}">
  <dimension ref="B3:C5"/>
  <sheetViews>
    <sheetView workbookViewId="0">
      <selection activeCell="C3" sqref="C3"/>
    </sheetView>
  </sheetViews>
  <sheetFormatPr defaultRowHeight="15" x14ac:dyDescent="0.25"/>
  <cols>
    <col min="2" max="2" width="20.85546875" bestFit="1" customWidth="1"/>
    <col min="3" max="3" width="18.85546875" customWidth="1"/>
  </cols>
  <sheetData>
    <row r="3" spans="2:3" x14ac:dyDescent="0.25">
      <c r="B3" t="s">
        <v>9</v>
      </c>
      <c r="C3">
        <f>Calculator!E7/12</f>
        <v>5.6250000000000007E-3</v>
      </c>
    </row>
    <row r="4" spans="2:3" x14ac:dyDescent="0.25">
      <c r="B4" t="s">
        <v>7</v>
      </c>
      <c r="C4">
        <f>C3*(1+C3)^360</f>
        <v>4.2374505809262289E-2</v>
      </c>
    </row>
    <row r="5" spans="2:3" x14ac:dyDescent="0.25">
      <c r="B5" t="s">
        <v>8</v>
      </c>
      <c r="C5">
        <f>(1+C3)^360-1</f>
        <v>6.5332454772021835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2022-12-29T21:51:54Z</dcterms:created>
  <dcterms:modified xsi:type="dcterms:W3CDTF">2022-12-30T17:06:33Z</dcterms:modified>
</cp:coreProperties>
</file>